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Расчет стоимости за 1 кг" sheetId="1" r:id="rId4"/>
    <sheet state="visible" name="Масса труб (ГОСТ)" sheetId="2" r:id="rId5"/>
  </sheets>
  <definedNames/>
  <calcPr/>
  <extLst>
    <ext uri="GoogleSheetsCustomDataVersion1">
      <go:sheetsCustomData xmlns:go="http://customooxmlschemas.google.com/" r:id="rId6" roundtripDataSignature="AMtx7mgNWK/RFhTZj/Pnr/OybJxm5jINOw=="/>
    </ext>
  </extLst>
</workbook>
</file>

<file path=xl/sharedStrings.xml><?xml version="1.0" encoding="utf-8"?>
<sst xmlns="http://schemas.openxmlformats.org/spreadsheetml/2006/main" count="145" uniqueCount="41">
  <si>
    <t>Стоимость ПЭ на рынке, руб/кг (за расчетный месяц)</t>
  </si>
  <si>
    <t>Стоимость доставки (включены все необходимые для доставки машины)</t>
  </si>
  <si>
    <t>для заполнения</t>
  </si>
  <si>
    <t>низкая вероятность  фальсификата</t>
  </si>
  <si>
    <t>Сумма контракта, руб.</t>
  </si>
  <si>
    <t xml:space="preserve">средняя вероятность фальсификата </t>
  </si>
  <si>
    <t>Сумма контракта (без учета доставки), руб.</t>
  </si>
  <si>
    <t>Суммарная масса труб по ТЗ, кг</t>
  </si>
  <si>
    <t>высокая вероятность фальсификата</t>
  </si>
  <si>
    <t>Стоимость сырья указана на ноябрь 2020</t>
  </si>
  <si>
    <t>Средняя цена килограмма трубы по контракту, руб.</t>
  </si>
  <si>
    <t>либо фальсификат (либо распродажа склада банкротство)</t>
  </si>
  <si>
    <t>Параметры трубы</t>
  </si>
  <si>
    <t>SDR</t>
  </si>
  <si>
    <t>Диаметр</t>
  </si>
  <si>
    <t>Метраж по ТЗ</t>
  </si>
  <si>
    <t>Расчетная масса 1 м (по ГОСТ)</t>
  </si>
  <si>
    <t>Масса каждой трубы по ТЗ</t>
  </si>
  <si>
    <t>труба №1</t>
  </si>
  <si>
    <t>труба №2</t>
  </si>
  <si>
    <t>труба №3</t>
  </si>
  <si>
    <t>труба №4</t>
  </si>
  <si>
    <t>труба №5</t>
  </si>
  <si>
    <t>труба №6</t>
  </si>
  <si>
    <t>труба №7</t>
  </si>
  <si>
    <t>труба №8</t>
  </si>
  <si>
    <t>труба №9</t>
  </si>
  <si>
    <t>труба №10</t>
  </si>
  <si>
    <t>Номинальный наружный диаметр, мм</t>
  </si>
  <si>
    <t>Расчетная масса 1 м трубы, кг</t>
  </si>
  <si>
    <t xml:space="preserve"> S 20</t>
  </si>
  <si>
    <t>S 16</t>
  </si>
  <si>
    <t>S 10</t>
  </si>
  <si>
    <t>S 8,3</t>
  </si>
  <si>
    <t>S 8</t>
  </si>
  <si>
    <t>S 6,3</t>
  </si>
  <si>
    <t>S 5</t>
  </si>
  <si>
    <t>S 4</t>
  </si>
  <si>
    <t>S 3,2</t>
  </si>
  <si>
    <t>S 2,5</t>
  </si>
  <si>
    <t>-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</si>
</sst>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Arial"/>
    </font>
    <font>
      <sz val="11.0"/>
      <color theme="1"/>
      <name val="Times New Roman"/>
    </font>
    <font>
      <sz val="14.0"/>
      <color theme="1"/>
      <name val="Times New Roman"/>
    </font>
    <font>
      <sz val="12.0"/>
      <color theme="1"/>
      <name val="Times New Roman"/>
    </font>
    <font/>
    <font>
      <b/>
      <sz val="20.0"/>
      <color theme="1"/>
      <name val="Times New Roman"/>
    </font>
    <font>
      <b/>
      <sz val="14.0"/>
      <color theme="1"/>
      <name val="Times New Roman"/>
    </font>
    <font>
      <b/>
      <sz val="11.0"/>
      <color theme="1"/>
      <name val="Times New Roman"/>
    </font>
  </fonts>
  <fills count="10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92D050"/>
        <bgColor rgb="FF92D050"/>
      </patternFill>
    </fill>
    <fill>
      <patternFill patternType="solid">
        <fgColor rgb="FFFFD965"/>
        <bgColor rgb="FFFFD965"/>
      </patternFill>
    </fill>
    <fill>
      <patternFill patternType="solid">
        <fgColor rgb="FFF4B083"/>
        <bgColor rgb="FFF4B083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B0F0"/>
        <bgColor rgb="FF00B0F0"/>
      </patternFill>
    </fill>
    <fill>
      <patternFill patternType="solid">
        <fgColor rgb="FFE7E6E6"/>
        <bgColor rgb="FFE7E6E6"/>
      </patternFill>
    </fill>
  </fills>
  <borders count="30">
    <border/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</border>
    <border>
      <top/>
    </border>
    <border>
      <right/>
      <top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bottom/>
    </border>
    <border>
      <bottom/>
    </border>
    <border>
      <right/>
      <bottom/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right style="medium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1" fillId="2" fontId="2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shrinkToFit="0" wrapText="1"/>
    </xf>
    <xf borderId="2" fillId="3" fontId="1" numFmtId="0" xfId="0" applyAlignment="1" applyBorder="1" applyFill="1" applyFont="1">
      <alignment horizontal="center"/>
    </xf>
    <xf borderId="0" fillId="0" fontId="1" numFmtId="0" xfId="0" applyFont="1"/>
    <xf borderId="0" fillId="0" fontId="1" numFmtId="4" xfId="0" applyAlignment="1" applyFont="1" applyNumberFormat="1">
      <alignment horizontal="center" readingOrder="0" vertical="center"/>
    </xf>
    <xf borderId="3" fillId="2" fontId="2" numFmtId="0" xfId="0" applyAlignment="1" applyBorder="1" applyFont="1">
      <alignment horizontal="center" shrinkToFit="0" vertical="center" wrapText="1"/>
    </xf>
    <xf borderId="2" fillId="4" fontId="1" numFmtId="0" xfId="0" applyAlignment="1" applyBorder="1" applyFill="1" applyFont="1">
      <alignment horizontal="center"/>
    </xf>
    <xf borderId="3" fillId="2" fontId="2" numFmtId="4" xfId="0" applyAlignment="1" applyBorder="1" applyFont="1" applyNumberFormat="1">
      <alignment horizontal="center" shrinkToFit="0" vertical="center" wrapText="1"/>
    </xf>
    <xf borderId="4" fillId="0" fontId="2" numFmtId="0" xfId="0" applyAlignment="1" applyBorder="1" applyFont="1">
      <alignment horizontal="left" shrinkToFit="0" vertical="center" wrapText="1"/>
    </xf>
    <xf borderId="3" fillId="0" fontId="3" numFmtId="0" xfId="0" applyAlignment="1" applyBorder="1" applyFont="1">
      <alignment horizontal="center"/>
    </xf>
    <xf borderId="2" fillId="5" fontId="1" numFmtId="0" xfId="0" applyAlignment="1" applyBorder="1" applyFill="1" applyFont="1">
      <alignment horizontal="center" shrinkToFit="0" wrapText="1"/>
    </xf>
    <xf borderId="5" fillId="6" fontId="1" numFmtId="0" xfId="0" applyAlignment="1" applyBorder="1" applyFill="1" applyFont="1">
      <alignment horizontal="center" vertical="center"/>
    </xf>
    <xf borderId="6" fillId="0" fontId="4" numFmtId="0" xfId="0" applyBorder="1" applyFont="1"/>
    <xf borderId="7" fillId="0" fontId="4" numFmtId="0" xfId="0" applyBorder="1" applyFont="1"/>
    <xf borderId="8" fillId="0" fontId="2" numFmtId="0" xfId="0" applyAlignment="1" applyBorder="1" applyFont="1">
      <alignment horizontal="left" shrinkToFit="0" vertical="center" wrapText="1"/>
    </xf>
    <xf borderId="9" fillId="0" fontId="5" numFmtId="2" xfId="0" applyAlignment="1" applyBorder="1" applyFont="1" applyNumberFormat="1">
      <alignment horizontal="center" vertical="center"/>
    </xf>
    <xf borderId="2" fillId="7" fontId="1" numFmtId="0" xfId="0" applyAlignment="1" applyBorder="1" applyFill="1" applyFont="1">
      <alignment horizontal="center" shrinkToFit="0" wrapText="1"/>
    </xf>
    <xf borderId="10" fillId="0" fontId="4" numFmtId="0" xfId="0" applyBorder="1" applyFont="1"/>
    <xf borderId="11" fillId="0" fontId="4" numFmtId="0" xfId="0" applyBorder="1" applyFont="1"/>
    <xf borderId="12" fillId="0" fontId="4" numFmtId="0" xfId="0" applyBorder="1" applyFont="1"/>
    <xf borderId="13" fillId="8" fontId="6" numFmtId="0" xfId="0" applyAlignment="1" applyBorder="1" applyFill="1" applyFont="1">
      <alignment horizontal="left" vertical="center"/>
    </xf>
    <xf borderId="14" fillId="2" fontId="7" numFmtId="0" xfId="0" applyAlignment="1" applyBorder="1" applyFont="1">
      <alignment horizontal="center" vertical="center"/>
    </xf>
    <xf borderId="14" fillId="2" fontId="7" numFmtId="0" xfId="0" applyAlignment="1" applyBorder="1" applyFont="1">
      <alignment horizontal="center" shrinkToFit="0" vertical="center" wrapText="1"/>
    </xf>
    <xf borderId="14" fillId="0" fontId="7" numFmtId="0" xfId="0" applyAlignment="1" applyBorder="1" applyFont="1">
      <alignment horizontal="center" shrinkToFit="0" vertical="center" wrapText="1"/>
    </xf>
    <xf borderId="14" fillId="0" fontId="1" numFmtId="0" xfId="0" applyAlignment="1" applyBorder="1" applyFont="1">
      <alignment vertical="top"/>
    </xf>
    <xf borderId="14" fillId="2" fontId="1" numFmtId="0" xfId="0" applyBorder="1" applyFont="1"/>
    <xf borderId="14" fillId="0" fontId="1" numFmtId="0" xfId="0" applyBorder="1" applyFont="1"/>
    <xf borderId="15" fillId="0" fontId="3" numFmtId="0" xfId="0" applyAlignment="1" applyBorder="1" applyFont="1">
      <alignment horizontal="center" shrinkToFit="0" vertical="top" wrapText="1"/>
    </xf>
    <xf borderId="16" fillId="0" fontId="2" numFmtId="0" xfId="0" applyAlignment="1" applyBorder="1" applyFont="1">
      <alignment horizontal="center" shrinkToFit="0" vertical="top" wrapText="1"/>
    </xf>
    <xf borderId="16" fillId="0" fontId="4" numFmtId="0" xfId="0" applyBorder="1" applyFont="1"/>
    <xf borderId="17" fillId="0" fontId="4" numFmtId="0" xfId="0" applyBorder="1" applyFont="1"/>
    <xf borderId="18" fillId="0" fontId="4" numFmtId="0" xfId="0" applyBorder="1" applyFont="1"/>
    <xf borderId="19" fillId="0" fontId="2" numFmtId="0" xfId="0" applyAlignment="1" applyBorder="1" applyFont="1">
      <alignment horizontal="center" shrinkToFit="0" wrapText="1"/>
    </xf>
    <xf borderId="20" fillId="2" fontId="2" numFmtId="0" xfId="0" applyAlignment="1" applyBorder="1" applyFont="1">
      <alignment horizontal="center" shrinkToFit="0" wrapText="1"/>
    </xf>
    <xf borderId="21" fillId="0" fontId="4" numFmtId="0" xfId="0" applyBorder="1" applyFont="1"/>
    <xf borderId="22" fillId="0" fontId="4" numFmtId="0" xfId="0" applyBorder="1" applyFont="1"/>
    <xf borderId="23" fillId="0" fontId="4" numFmtId="0" xfId="0" applyBorder="1" applyFont="1"/>
    <xf borderId="24" fillId="2" fontId="2" numFmtId="0" xfId="0" applyAlignment="1" applyBorder="1" applyFont="1">
      <alignment horizontal="center" shrinkToFit="0" wrapText="1"/>
    </xf>
    <xf borderId="9" fillId="2" fontId="2" numFmtId="0" xfId="0" applyAlignment="1" applyBorder="1" applyFont="1">
      <alignment horizontal="center" shrinkToFit="0" wrapText="1"/>
    </xf>
    <xf borderId="25" fillId="9" fontId="6" numFmtId="0" xfId="0" applyAlignment="1" applyBorder="1" applyFill="1" applyFont="1">
      <alignment horizontal="center" shrinkToFit="0" vertical="top" wrapText="1"/>
    </xf>
    <xf borderId="26" fillId="9" fontId="2" numFmtId="0" xfId="0" applyAlignment="1" applyBorder="1" applyFont="1">
      <alignment horizontal="center" shrinkToFit="0" vertical="center" wrapText="1"/>
    </xf>
    <xf borderId="27" fillId="9" fontId="2" numFmtId="0" xfId="0" applyAlignment="1" applyBorder="1" applyFont="1">
      <alignment horizontal="center" shrinkToFit="0" vertical="center" wrapText="1"/>
    </xf>
    <xf borderId="28" fillId="9" fontId="2" numFmtId="0" xfId="0" applyAlignment="1" applyBorder="1" applyFont="1">
      <alignment horizontal="center" shrinkToFit="0" vertical="center" wrapText="1"/>
    </xf>
    <xf borderId="29" fillId="0" fontId="6" numFmtId="0" xfId="0" applyAlignment="1" applyBorder="1" applyFont="1">
      <alignment horizontal="center" shrinkToFit="0" vertical="top" wrapText="1"/>
    </xf>
    <xf borderId="4" fillId="0" fontId="2" numFmtId="0" xfId="0" applyAlignment="1" applyBorder="1" applyFont="1">
      <alignment horizontal="center" shrinkToFit="0" vertical="center" wrapText="1"/>
    </xf>
    <xf borderId="14" fillId="0" fontId="2" numFmtId="0" xfId="0" applyAlignment="1" applyBorder="1" applyFont="1">
      <alignment horizontal="center" shrinkToFit="0" vertical="center" wrapText="1"/>
    </xf>
    <xf borderId="3" fillId="0" fontId="2" numFmtId="0" xfId="0" applyAlignment="1" applyBorder="1" applyFont="1">
      <alignment horizontal="center" shrinkToFit="0" vertical="center" wrapText="1"/>
    </xf>
    <xf borderId="29" fillId="9" fontId="6" numFmtId="0" xfId="0" applyAlignment="1" applyBorder="1" applyFont="1">
      <alignment horizontal="center" shrinkToFit="0" vertical="top" wrapText="1"/>
    </xf>
    <xf borderId="4" fillId="9" fontId="2" numFmtId="0" xfId="0" applyAlignment="1" applyBorder="1" applyFont="1">
      <alignment horizontal="center" shrinkToFit="0" vertical="center" wrapText="1"/>
    </xf>
    <xf borderId="14" fillId="9" fontId="2" numFmtId="0" xfId="0" applyAlignment="1" applyBorder="1" applyFont="1">
      <alignment horizontal="center" shrinkToFit="0" vertical="center" wrapText="1"/>
    </xf>
    <xf borderId="3" fillId="9" fontId="2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4"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4B083"/>
          <bgColor rgb="FFF4B083"/>
        </patternFill>
      </fill>
      <border/>
    </dxf>
    <dxf>
      <font/>
      <fill>
        <patternFill patternType="solid">
          <fgColor rgb="FFFFD965"/>
          <bgColor rgb="FFFFD965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1.0"/>
    <col customWidth="1" min="2" max="2" width="15.25"/>
    <col customWidth="1" min="3" max="3" width="35.25"/>
    <col customWidth="1" min="4" max="4" width="12.13"/>
    <col customWidth="1" min="5" max="5" width="33.63"/>
    <col customWidth="1" min="6" max="6" width="11.5"/>
    <col customWidth="1" min="7" max="7" width="11.0"/>
    <col customWidth="1" min="8" max="8" width="12.38"/>
    <col customWidth="1" min="9" max="9" width="22.88"/>
    <col customWidth="1" min="10" max="26" width="7.75"/>
  </cols>
  <sheetData>
    <row r="1" ht="46.5" customHeight="1">
      <c r="A1" s="1" t="s">
        <v>0</v>
      </c>
      <c r="B1" s="2">
        <v>104.55</v>
      </c>
      <c r="C1" s="1" t="s">
        <v>1</v>
      </c>
      <c r="D1" s="3" t="s">
        <v>2</v>
      </c>
      <c r="E1" s="4" t="s">
        <v>3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3.0" customHeight="1">
      <c r="A2" s="1" t="s">
        <v>4</v>
      </c>
      <c r="B2" s="6">
        <v>1516163.0</v>
      </c>
      <c r="C2" s="7"/>
      <c r="D2" s="5"/>
      <c r="E2" s="8" t="s">
        <v>5</v>
      </c>
      <c r="F2" s="5"/>
      <c r="G2" s="5"/>
      <c r="H2" s="5">
        <f>606000-240000</f>
        <v>366000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33.0" customHeight="1">
      <c r="A3" s="1" t="s">
        <v>6</v>
      </c>
      <c r="B3" s="9">
        <f>B2-C2</f>
        <v>1516163</v>
      </c>
      <c r="C3" s="5"/>
      <c r="D3" s="5"/>
      <c r="E3" s="8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42.0" customHeight="1">
      <c r="A4" s="10" t="s">
        <v>7</v>
      </c>
      <c r="B4" s="11">
        <f>SUM(F9:F18)</f>
        <v>15021.63</v>
      </c>
      <c r="C4" s="5"/>
      <c r="D4" s="5"/>
      <c r="E4" s="12" t="s">
        <v>8</v>
      </c>
      <c r="F4" s="5"/>
      <c r="G4" s="13" t="s">
        <v>9</v>
      </c>
      <c r="H4" s="14"/>
      <c r="I4" s="1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3.5" customHeight="1">
      <c r="A5" s="16" t="s">
        <v>10</v>
      </c>
      <c r="B5" s="17">
        <f>B3/B4</f>
        <v>100.9319894</v>
      </c>
      <c r="C5" s="5"/>
      <c r="D5" s="5"/>
      <c r="E5" s="18" t="s">
        <v>11</v>
      </c>
      <c r="F5" s="5"/>
      <c r="G5" s="19"/>
      <c r="H5" s="20"/>
      <c r="I5" s="21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3.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3.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3.5" customHeight="1">
      <c r="A8" s="22" t="s">
        <v>12</v>
      </c>
      <c r="B8" s="23" t="s">
        <v>13</v>
      </c>
      <c r="C8" s="23" t="s">
        <v>14</v>
      </c>
      <c r="D8" s="24" t="s">
        <v>15</v>
      </c>
      <c r="E8" s="25" t="s">
        <v>16</v>
      </c>
      <c r="F8" s="25" t="s">
        <v>17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3.5" customHeight="1">
      <c r="A9" s="26" t="s">
        <v>18</v>
      </c>
      <c r="B9" s="27">
        <v>11.0</v>
      </c>
      <c r="C9" s="27">
        <v>20.0</v>
      </c>
      <c r="D9" s="27">
        <v>100.0</v>
      </c>
      <c r="E9" s="28">
        <f t="array" ref="E9">IFERROR(INDEX('Масса труб (ГОСТ)'!$B$5:$L$40,MATCH('Расчет стоимости за 1 кг'!C9,'Масса труб (ГОСТ)'!$A$5:$A$40,0),MATCH('Расчет стоимости за 1 кг'!B9,'Масса труб (ГОСТ)'!$B$4:$L$4,0)),"0")</f>
        <v>0.116</v>
      </c>
      <c r="F9" s="28">
        <f t="shared" ref="F9:F18" si="1">D9*E9</f>
        <v>11.6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3.5" customHeight="1">
      <c r="A10" s="26" t="s">
        <v>19</v>
      </c>
      <c r="B10" s="27">
        <v>17.0</v>
      </c>
      <c r="C10" s="27">
        <v>32.0</v>
      </c>
      <c r="D10" s="27">
        <v>400.0</v>
      </c>
      <c r="E10" s="28">
        <f t="array" ref="E10">IFERROR(INDEX('Масса труб (ГОСТ)'!$B$5:$L$40,MATCH('Расчет стоимости за 1 кг'!C10,'Масса труб (ГОСТ)'!$A$5:$A$40,0),MATCH('Расчет стоимости за 1 кг'!B10,'Масса труб (ГОСТ)'!$B$4:$L$4,0)),"0")</f>
        <v>0.193</v>
      </c>
      <c r="F10" s="28">
        <f t="shared" si="1"/>
        <v>77.2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3.5" customHeight="1">
      <c r="A11" s="26" t="s">
        <v>20</v>
      </c>
      <c r="B11" s="27">
        <v>17.0</v>
      </c>
      <c r="C11" s="27">
        <v>315.0</v>
      </c>
      <c r="D11" s="27">
        <v>182.0</v>
      </c>
      <c r="E11" s="28">
        <f t="array" ref="E11">IFERROR(INDEX('Масса труб (ГОСТ)'!$B$5:$L$40,MATCH('Расчет стоимости за 1 кг'!C11,'Масса труб (ГОСТ)'!$A$5:$A$40,0),MATCH('Расчет стоимости за 1 кг'!B11,'Масса труб (ГОСТ)'!$B$4:$L$4,0)),"0")</f>
        <v>17.4</v>
      </c>
      <c r="F11" s="28">
        <f t="shared" si="1"/>
        <v>3166.8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3.5" customHeight="1">
      <c r="A12" s="26" t="s">
        <v>21</v>
      </c>
      <c r="B12" s="27">
        <v>17.0</v>
      </c>
      <c r="C12" s="27">
        <v>50.0</v>
      </c>
      <c r="D12" s="27">
        <v>300.0</v>
      </c>
      <c r="E12" s="28">
        <f t="array" ref="E12">IFERROR(INDEX('Масса труб (ГОСТ)'!$B$5:$L$40,MATCH('Расчет стоимости за 1 кг'!C12,'Масса труб (ГОСТ)'!$A$5:$A$40,0),MATCH('Расчет стоимости за 1 кг'!B12,'Масса труб (ГОСТ)'!$B$4:$L$4,0)),"0")</f>
        <v>0.449</v>
      </c>
      <c r="F12" s="28">
        <f t="shared" si="1"/>
        <v>134.7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3.5" customHeight="1">
      <c r="A13" s="26" t="s">
        <v>22</v>
      </c>
      <c r="B13" s="27">
        <v>17.0</v>
      </c>
      <c r="C13" s="27">
        <v>63.0</v>
      </c>
      <c r="D13" s="27">
        <v>250.0</v>
      </c>
      <c r="E13" s="28">
        <f t="array" ref="E13">IFERROR(INDEX('Масса труб (ГОСТ)'!$B$5:$L$40,MATCH('Расчет стоимости за 1 кг'!C13,'Масса труб (ГОСТ)'!$A$5:$A$40,0),MATCH('Расчет стоимости за 1 кг'!B13,'Масса труб (ГОСТ)'!$B$4:$L$4,0)),"0")</f>
        <v>0.715</v>
      </c>
      <c r="F13" s="28">
        <f t="shared" si="1"/>
        <v>178.75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3.5" customHeight="1">
      <c r="A14" s="26" t="s">
        <v>23</v>
      </c>
      <c r="B14" s="27">
        <v>13.6</v>
      </c>
      <c r="C14" s="27">
        <v>63.0</v>
      </c>
      <c r="D14" s="27">
        <v>150.0</v>
      </c>
      <c r="E14" s="28">
        <f t="array" ref="E14">IFERROR(INDEX('Масса труб (ГОСТ)'!$B$5:$L$40,MATCH('Расчет стоимости за 1 кг'!C14,'Масса труб (ГОСТ)'!$A$5:$A$40,0),MATCH('Расчет стоимости за 1 кг'!B14,'Масса труб (ГОСТ)'!$B$4:$L$4,0)),"0")</f>
        <v>0.869</v>
      </c>
      <c r="F14" s="28">
        <f t="shared" si="1"/>
        <v>130.35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3.5" customHeight="1">
      <c r="A15" s="26" t="s">
        <v>24</v>
      </c>
      <c r="B15" s="27">
        <v>17.0</v>
      </c>
      <c r="C15" s="27">
        <v>90.0</v>
      </c>
      <c r="D15" s="27">
        <v>313.0</v>
      </c>
      <c r="E15" s="28">
        <f t="array" ref="E15">IFERROR(INDEX('Масса труб (ГОСТ)'!$B$5:$L$40,MATCH('Расчет стоимости за 1 кг'!C15,'Масса труб (ГОСТ)'!$A$5:$A$40,0),MATCH('Расчет стоимости за 1 кг'!B15,'Масса труб (ГОСТ)'!$B$4:$L$4,0)),"0")</f>
        <v>1.45</v>
      </c>
      <c r="F15" s="28">
        <f t="shared" si="1"/>
        <v>453.85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3.5" customHeight="1">
      <c r="A16" s="26" t="s">
        <v>25</v>
      </c>
      <c r="B16" s="27">
        <v>17.0</v>
      </c>
      <c r="C16" s="27">
        <v>110.0</v>
      </c>
      <c r="D16" s="27">
        <v>1529.0</v>
      </c>
      <c r="E16" s="28">
        <f t="array" ref="E16">IFERROR(INDEX('Масса труб (ГОСТ)'!$B$5:$L$40,MATCH('Расчет стоимости за 1 кг'!C16,'Масса труб (ГОСТ)'!$A$5:$A$40,0),MATCH('Расчет стоимости за 1 кг'!B16,'Масса труб (ГОСТ)'!$B$4:$L$4,0)),"0")</f>
        <v>2.16</v>
      </c>
      <c r="F16" s="28">
        <f t="shared" si="1"/>
        <v>3302.64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3.5" customHeight="1">
      <c r="A17" s="26" t="s">
        <v>26</v>
      </c>
      <c r="B17" s="27">
        <v>17.0</v>
      </c>
      <c r="C17" s="27">
        <v>160.0</v>
      </c>
      <c r="D17" s="27">
        <v>286.0</v>
      </c>
      <c r="E17" s="28">
        <f t="array" ref="E17">IFERROR(INDEX('Масса труб (ГОСТ)'!$B$5:$L$40,MATCH('Расчет стоимости за 1 кг'!C17,'Масса труб (ГОСТ)'!$A$5:$A$40,0),MATCH('Расчет стоимости за 1 кг'!B17,'Масса труб (ГОСТ)'!$B$4:$L$4,0)),"0")</f>
        <v>4.51</v>
      </c>
      <c r="F17" s="28">
        <f t="shared" si="1"/>
        <v>1289.86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3.5" customHeight="1">
      <c r="A18" s="26" t="s">
        <v>27</v>
      </c>
      <c r="B18" s="27">
        <v>17.0</v>
      </c>
      <c r="C18" s="27">
        <v>225.0</v>
      </c>
      <c r="D18" s="27">
        <v>702.0</v>
      </c>
      <c r="E18" s="28">
        <f t="array" ref="E18">IFERROR(INDEX('Масса труб (ГОСТ)'!$B$5:$L$40,MATCH('Расчет стоимости за 1 кг'!C18,'Масса труб (ГОСТ)'!$A$5:$A$40,0),MATCH('Расчет стоимости за 1 кг'!B18,'Масса труб (ГОСТ)'!$B$4:$L$4,0)),"0")</f>
        <v>8.94</v>
      </c>
      <c r="F18" s="28">
        <f t="shared" si="1"/>
        <v>6275.88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3.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3.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3.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3.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3.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3.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3.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3.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3.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3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3.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3.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3.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3.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3.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3.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3.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3.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3.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3.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3.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3.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3.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3.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3.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3.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3.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3.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3.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3.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3.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3.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3.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3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3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3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3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3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3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3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3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3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3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3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3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3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3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3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3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3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3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3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3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3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3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3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3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3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3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3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3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3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3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3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3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3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3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3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3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3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3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3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3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3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3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3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3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3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3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3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3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3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3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3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3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3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3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3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3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3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3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3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3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3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3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3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3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3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3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3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3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3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3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3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3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3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3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3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3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3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3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3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3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3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3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3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3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3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3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3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3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3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3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3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3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3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3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3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3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3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3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3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3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3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3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3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3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3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3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3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3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3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3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3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3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3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3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3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3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3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3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3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3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3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3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3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3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3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3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3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3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3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3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3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3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3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3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3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3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3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3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3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3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3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3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3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3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3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3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3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3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3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3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3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3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3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3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3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3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3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3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3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3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3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3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3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3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3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3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3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3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3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3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3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3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3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3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3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3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3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3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3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3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3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3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3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3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3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3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3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3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3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3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3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3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3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3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3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3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3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3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3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3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3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3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3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3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3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3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3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3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3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G4:I5"/>
  </mergeCells>
  <conditionalFormatting sqref="B5">
    <cfRule type="cellIs" dxfId="0" priority="1" operator="lessThan">
      <formula>$B$1</formula>
    </cfRule>
  </conditionalFormatting>
  <conditionalFormatting sqref="B5">
    <cfRule type="cellIs" dxfId="1" priority="2" operator="between">
      <formula>$B$1</formula>
      <formula>$B$1*1.15</formula>
    </cfRule>
  </conditionalFormatting>
  <conditionalFormatting sqref="B5">
    <cfRule type="cellIs" dxfId="2" priority="3" operator="between">
      <formula>$B$1*1.15</formula>
      <formula>$B$1*1.27</formula>
    </cfRule>
  </conditionalFormatting>
  <conditionalFormatting sqref="B5">
    <cfRule type="cellIs" dxfId="3" priority="4" operator="greaterThan">
      <formula>$B$1*1.27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2.63"/>
    <col customWidth="1" min="2" max="26" width="7.63"/>
  </cols>
  <sheetData>
    <row r="1" ht="14.25" customHeight="1">
      <c r="A1" s="29" t="s">
        <v>28</v>
      </c>
      <c r="B1" s="30" t="s">
        <v>29</v>
      </c>
      <c r="C1" s="31"/>
      <c r="D1" s="31"/>
      <c r="E1" s="31"/>
      <c r="F1" s="31"/>
      <c r="G1" s="31"/>
      <c r="H1" s="31"/>
      <c r="I1" s="31"/>
      <c r="J1" s="31"/>
      <c r="K1" s="31"/>
      <c r="L1" s="32"/>
    </row>
    <row r="2" ht="14.25" customHeight="1">
      <c r="A2" s="33"/>
      <c r="B2" s="34" t="s">
        <v>30</v>
      </c>
      <c r="C2" s="34" t="s">
        <v>31</v>
      </c>
      <c r="D2" s="34">
        <v>12.5</v>
      </c>
      <c r="E2" s="34" t="s">
        <v>32</v>
      </c>
      <c r="F2" s="34" t="s">
        <v>33</v>
      </c>
      <c r="G2" s="34" t="s">
        <v>34</v>
      </c>
      <c r="H2" s="34" t="s">
        <v>35</v>
      </c>
      <c r="I2" s="34" t="s">
        <v>36</v>
      </c>
      <c r="J2" s="34" t="s">
        <v>37</v>
      </c>
      <c r="K2" s="34" t="s">
        <v>38</v>
      </c>
      <c r="L2" s="34" t="s">
        <v>39</v>
      </c>
    </row>
    <row r="3" ht="14.25" customHeight="1">
      <c r="A3" s="33"/>
      <c r="B3" s="35" t="s">
        <v>13</v>
      </c>
      <c r="C3" s="36"/>
      <c r="D3" s="36"/>
      <c r="E3" s="36"/>
      <c r="F3" s="36"/>
      <c r="G3" s="36"/>
      <c r="H3" s="36"/>
      <c r="I3" s="36"/>
      <c r="J3" s="36"/>
      <c r="K3" s="36"/>
      <c r="L3" s="37"/>
    </row>
    <row r="4" ht="14.25" customHeight="1">
      <c r="A4" s="38"/>
      <c r="B4" s="39">
        <v>41.0</v>
      </c>
      <c r="C4" s="39">
        <v>33.0</v>
      </c>
      <c r="D4" s="39">
        <v>26.0</v>
      </c>
      <c r="E4" s="39">
        <v>21.0</v>
      </c>
      <c r="F4" s="39">
        <v>17.6</v>
      </c>
      <c r="G4" s="39">
        <v>17.0</v>
      </c>
      <c r="H4" s="39">
        <v>13.6</v>
      </c>
      <c r="I4" s="39">
        <v>11.0</v>
      </c>
      <c r="J4" s="39">
        <v>9.0</v>
      </c>
      <c r="K4" s="39">
        <v>7.4</v>
      </c>
      <c r="L4" s="40">
        <v>6.0</v>
      </c>
    </row>
    <row r="5" ht="14.25" customHeight="1">
      <c r="A5" s="41">
        <v>10.0</v>
      </c>
      <c r="B5" s="42" t="s">
        <v>40</v>
      </c>
      <c r="C5" s="43" t="s">
        <v>40</v>
      </c>
      <c r="D5" s="43" t="s">
        <v>40</v>
      </c>
      <c r="E5" s="43" t="s">
        <v>40</v>
      </c>
      <c r="F5" s="43" t="s">
        <v>40</v>
      </c>
      <c r="G5" s="43" t="s">
        <v>40</v>
      </c>
      <c r="H5" s="43" t="s">
        <v>40</v>
      </c>
      <c r="I5" s="43" t="s">
        <v>40</v>
      </c>
      <c r="J5" s="43" t="s">
        <v>40</v>
      </c>
      <c r="K5" s="43" t="s">
        <v>40</v>
      </c>
      <c r="L5" s="44">
        <v>0.051</v>
      </c>
    </row>
    <row r="6" ht="14.25" customHeight="1">
      <c r="A6" s="45">
        <v>12.0</v>
      </c>
      <c r="B6" s="46" t="s">
        <v>40</v>
      </c>
      <c r="C6" s="47" t="s">
        <v>40</v>
      </c>
      <c r="D6" s="47" t="s">
        <v>40</v>
      </c>
      <c r="E6" s="47" t="s">
        <v>40</v>
      </c>
      <c r="F6" s="47" t="s">
        <v>40</v>
      </c>
      <c r="G6" s="47" t="s">
        <v>40</v>
      </c>
      <c r="H6" s="47" t="s">
        <v>40</v>
      </c>
      <c r="I6" s="47" t="s">
        <v>40</v>
      </c>
      <c r="J6" s="47" t="s">
        <v>40</v>
      </c>
      <c r="K6" s="47" t="s">
        <v>40</v>
      </c>
      <c r="L6" s="48">
        <v>0.064</v>
      </c>
    </row>
    <row r="7" ht="14.25" customHeight="1">
      <c r="A7" s="49">
        <v>16.0</v>
      </c>
      <c r="B7" s="50" t="s">
        <v>40</v>
      </c>
      <c r="C7" s="51" t="s">
        <v>40</v>
      </c>
      <c r="D7" s="51" t="s">
        <v>40</v>
      </c>
      <c r="E7" s="51" t="s">
        <v>40</v>
      </c>
      <c r="F7" s="51" t="s">
        <v>40</v>
      </c>
      <c r="G7" s="51" t="s">
        <v>40</v>
      </c>
      <c r="H7" s="51" t="s">
        <v>40</v>
      </c>
      <c r="I7" s="51" t="s">
        <v>40</v>
      </c>
      <c r="J7" s="51">
        <v>0.09</v>
      </c>
      <c r="K7" s="51">
        <v>0.102</v>
      </c>
      <c r="L7" s="52">
        <v>0.115</v>
      </c>
    </row>
    <row r="8" ht="14.25" customHeight="1">
      <c r="A8" s="45">
        <v>20.0</v>
      </c>
      <c r="B8" s="46" t="s">
        <v>40</v>
      </c>
      <c r="C8" s="47" t="s">
        <v>40</v>
      </c>
      <c r="D8" s="47" t="s">
        <v>40</v>
      </c>
      <c r="E8" s="47" t="s">
        <v>40</v>
      </c>
      <c r="F8" s="47" t="s">
        <v>40</v>
      </c>
      <c r="G8" s="47" t="s">
        <v>40</v>
      </c>
      <c r="H8" s="47" t="s">
        <v>40</v>
      </c>
      <c r="I8" s="47">
        <v>0.116</v>
      </c>
      <c r="J8" s="47">
        <v>0.132</v>
      </c>
      <c r="K8" s="47">
        <v>0.162</v>
      </c>
      <c r="L8" s="48">
        <v>0.18</v>
      </c>
    </row>
    <row r="9" ht="14.25" customHeight="1">
      <c r="A9" s="49">
        <v>25.0</v>
      </c>
      <c r="B9" s="50" t="s">
        <v>40</v>
      </c>
      <c r="C9" s="51" t="s">
        <v>40</v>
      </c>
      <c r="D9" s="51" t="s">
        <v>40</v>
      </c>
      <c r="E9" s="51" t="s">
        <v>40</v>
      </c>
      <c r="F9" s="51" t="s">
        <v>40</v>
      </c>
      <c r="G9" s="51" t="s">
        <v>40</v>
      </c>
      <c r="H9" s="51">
        <v>0.148</v>
      </c>
      <c r="I9" s="51">
        <v>0.169</v>
      </c>
      <c r="J9" s="51">
        <v>0.198</v>
      </c>
      <c r="K9" s="51">
        <v>0.24</v>
      </c>
      <c r="L9" s="52">
        <v>0.277</v>
      </c>
    </row>
    <row r="10" ht="14.25" customHeight="1">
      <c r="A10" s="45">
        <v>32.0</v>
      </c>
      <c r="B10" s="46" t="s">
        <v>40</v>
      </c>
      <c r="C10" s="47" t="s">
        <v>40</v>
      </c>
      <c r="D10" s="47" t="s">
        <v>40</v>
      </c>
      <c r="E10" s="47" t="s">
        <v>40</v>
      </c>
      <c r="F10" s="47" t="s">
        <v>40</v>
      </c>
      <c r="G10" s="47">
        <v>0.193</v>
      </c>
      <c r="H10" s="47">
        <v>0.229</v>
      </c>
      <c r="I10" s="47">
        <v>0.277</v>
      </c>
      <c r="J10" s="47">
        <v>0.325</v>
      </c>
      <c r="K10" s="47">
        <v>0.385</v>
      </c>
      <c r="L10" s="48">
        <v>0.453</v>
      </c>
    </row>
    <row r="11" ht="14.25" customHeight="1">
      <c r="A11" s="49">
        <v>40.0</v>
      </c>
      <c r="B11" s="50" t="s">
        <v>40</v>
      </c>
      <c r="C11" s="51" t="s">
        <v>40</v>
      </c>
      <c r="D11" s="51" t="s">
        <v>40</v>
      </c>
      <c r="E11" s="51">
        <v>0.244</v>
      </c>
      <c r="F11" s="51">
        <v>0.281</v>
      </c>
      <c r="G11" s="51">
        <v>0.292</v>
      </c>
      <c r="H11" s="51">
        <v>0.353</v>
      </c>
      <c r="I11" s="51">
        <v>0.427</v>
      </c>
      <c r="J11" s="51">
        <v>0.507</v>
      </c>
      <c r="K11" s="51">
        <v>0.6</v>
      </c>
      <c r="L11" s="52">
        <v>0.701</v>
      </c>
    </row>
    <row r="12" ht="14.25" customHeight="1">
      <c r="A12" s="45">
        <v>50.0</v>
      </c>
      <c r="B12" s="46" t="s">
        <v>40</v>
      </c>
      <c r="C12" s="47" t="s">
        <v>40</v>
      </c>
      <c r="D12" s="47">
        <v>0.308</v>
      </c>
      <c r="E12" s="47">
        <v>0.369</v>
      </c>
      <c r="F12" s="47">
        <v>0.436</v>
      </c>
      <c r="G12" s="47">
        <v>0.449</v>
      </c>
      <c r="H12" s="47">
        <v>0.545</v>
      </c>
      <c r="I12" s="47">
        <v>0.663</v>
      </c>
      <c r="J12" s="47">
        <v>0.786</v>
      </c>
      <c r="K12" s="47">
        <v>0.935</v>
      </c>
      <c r="L12" s="48">
        <v>1.47</v>
      </c>
    </row>
    <row r="13" ht="14.25" customHeight="1">
      <c r="A13" s="49">
        <v>63.0</v>
      </c>
      <c r="B13" s="50" t="s">
        <v>40</v>
      </c>
      <c r="C13" s="51">
        <v>0.392</v>
      </c>
      <c r="D13" s="51">
        <v>0.488</v>
      </c>
      <c r="E13" s="51">
        <v>0.573</v>
      </c>
      <c r="F13" s="51">
        <v>0.682</v>
      </c>
      <c r="G13" s="51">
        <v>0.715</v>
      </c>
      <c r="H13" s="51">
        <v>0.869</v>
      </c>
      <c r="I13" s="51">
        <v>1.05</v>
      </c>
      <c r="J13" s="51">
        <v>1.25</v>
      </c>
      <c r="K13" s="51">
        <v>1.47</v>
      </c>
      <c r="L13" s="52">
        <v>1.73</v>
      </c>
    </row>
    <row r="14" ht="14.25" customHeight="1">
      <c r="A14" s="45">
        <v>75.0</v>
      </c>
      <c r="B14" s="46">
        <v>0.469</v>
      </c>
      <c r="C14" s="47">
        <v>0.543</v>
      </c>
      <c r="D14" s="47">
        <v>0.668</v>
      </c>
      <c r="E14" s="47">
        <v>0.821</v>
      </c>
      <c r="F14" s="47">
        <v>0.97</v>
      </c>
      <c r="G14" s="47">
        <v>1.01</v>
      </c>
      <c r="H14" s="47">
        <v>1.23</v>
      </c>
      <c r="I14" s="47">
        <v>1.46</v>
      </c>
      <c r="J14" s="47">
        <v>1.76</v>
      </c>
      <c r="K14" s="47">
        <v>2.09</v>
      </c>
      <c r="L14" s="48">
        <v>2.45</v>
      </c>
    </row>
    <row r="15" ht="14.25" customHeight="1">
      <c r="A15" s="49">
        <v>90.0</v>
      </c>
      <c r="B15" s="50">
        <v>0.63</v>
      </c>
      <c r="C15" s="51">
        <v>0.782</v>
      </c>
      <c r="D15" s="51">
        <v>0.969</v>
      </c>
      <c r="E15" s="51">
        <v>1.18</v>
      </c>
      <c r="F15" s="51">
        <v>1.4</v>
      </c>
      <c r="G15" s="51">
        <v>1.45</v>
      </c>
      <c r="H15" s="51">
        <v>1.76</v>
      </c>
      <c r="I15" s="51">
        <v>2.12</v>
      </c>
      <c r="J15" s="51">
        <v>2.54</v>
      </c>
      <c r="K15" s="51">
        <v>3.0</v>
      </c>
      <c r="L15" s="52">
        <v>3.52</v>
      </c>
    </row>
    <row r="16" ht="14.25" customHeight="1">
      <c r="A16" s="45">
        <v>110.0</v>
      </c>
      <c r="B16" s="46">
        <v>0.93</v>
      </c>
      <c r="C16" s="47">
        <v>1.16</v>
      </c>
      <c r="D16" s="47">
        <v>1.42</v>
      </c>
      <c r="E16" s="47">
        <v>1.77</v>
      </c>
      <c r="F16" s="47">
        <v>2.07</v>
      </c>
      <c r="G16" s="47">
        <v>2.16</v>
      </c>
      <c r="H16" s="47">
        <v>2.61</v>
      </c>
      <c r="I16" s="47">
        <v>3.14</v>
      </c>
      <c r="J16" s="47">
        <v>3.78</v>
      </c>
      <c r="K16" s="47">
        <v>4.49</v>
      </c>
      <c r="L16" s="48">
        <v>5.25</v>
      </c>
    </row>
    <row r="17" ht="14.25" customHeight="1">
      <c r="A17" s="49">
        <v>125.0</v>
      </c>
      <c r="B17" s="50">
        <v>1.22</v>
      </c>
      <c r="C17" s="51">
        <v>1.5</v>
      </c>
      <c r="D17" s="51">
        <v>1.83</v>
      </c>
      <c r="E17" s="51">
        <v>2.26</v>
      </c>
      <c r="F17" s="51">
        <v>2.66</v>
      </c>
      <c r="G17" s="51">
        <v>2.75</v>
      </c>
      <c r="H17" s="51">
        <v>3.37</v>
      </c>
      <c r="I17" s="51">
        <v>4.08</v>
      </c>
      <c r="J17" s="51">
        <v>4.87</v>
      </c>
      <c r="K17" s="51">
        <v>5.78</v>
      </c>
      <c r="L17" s="52">
        <v>6.77</v>
      </c>
    </row>
    <row r="18" ht="14.25" customHeight="1">
      <c r="A18" s="45">
        <v>140.0</v>
      </c>
      <c r="B18" s="46">
        <v>1.53</v>
      </c>
      <c r="C18" s="47">
        <v>1.87</v>
      </c>
      <c r="D18" s="47">
        <v>2.31</v>
      </c>
      <c r="E18" s="47">
        <v>2.83</v>
      </c>
      <c r="F18" s="47">
        <v>3.35</v>
      </c>
      <c r="G18" s="47">
        <v>3.46</v>
      </c>
      <c r="H18" s="47">
        <v>4.22</v>
      </c>
      <c r="I18" s="47">
        <v>5.08</v>
      </c>
      <c r="J18" s="47">
        <v>6.12</v>
      </c>
      <c r="K18" s="47">
        <v>7.27</v>
      </c>
      <c r="L18" s="48">
        <v>8.49</v>
      </c>
    </row>
    <row r="19" ht="14.25" customHeight="1">
      <c r="A19" s="49">
        <v>160.0</v>
      </c>
      <c r="B19" s="50">
        <v>1.98</v>
      </c>
      <c r="C19" s="51">
        <v>2.41</v>
      </c>
      <c r="D19" s="51">
        <v>3.03</v>
      </c>
      <c r="E19" s="51">
        <v>3.71</v>
      </c>
      <c r="F19" s="51">
        <v>4.35</v>
      </c>
      <c r="G19" s="51">
        <v>4.51</v>
      </c>
      <c r="H19" s="51">
        <v>5.5</v>
      </c>
      <c r="I19" s="51">
        <v>6.67</v>
      </c>
      <c r="J19" s="51">
        <v>7.97</v>
      </c>
      <c r="K19" s="51">
        <v>9.46</v>
      </c>
      <c r="L19" s="52">
        <v>11.1</v>
      </c>
    </row>
    <row r="20" ht="14.25" customHeight="1">
      <c r="A20" s="45">
        <v>180.0</v>
      </c>
      <c r="B20" s="46">
        <v>2.47</v>
      </c>
      <c r="C20" s="47">
        <v>3.05</v>
      </c>
      <c r="D20" s="47">
        <v>3.78</v>
      </c>
      <c r="E20" s="47">
        <v>4.66</v>
      </c>
      <c r="F20" s="47">
        <v>5.47</v>
      </c>
      <c r="G20" s="47">
        <v>5.71</v>
      </c>
      <c r="H20" s="47">
        <v>6.98</v>
      </c>
      <c r="I20" s="47">
        <v>8.43</v>
      </c>
      <c r="J20" s="47">
        <v>10.1</v>
      </c>
      <c r="K20" s="47">
        <v>12.0</v>
      </c>
      <c r="L20" s="48">
        <v>14.0</v>
      </c>
    </row>
    <row r="21" ht="14.25" customHeight="1">
      <c r="A21" s="49">
        <v>200.0</v>
      </c>
      <c r="B21" s="50">
        <v>3.03</v>
      </c>
      <c r="C21" s="51">
        <v>3.82</v>
      </c>
      <c r="D21" s="51">
        <v>4.68</v>
      </c>
      <c r="E21" s="51">
        <v>5.77</v>
      </c>
      <c r="F21" s="51">
        <v>6.78</v>
      </c>
      <c r="G21" s="51">
        <v>7.04</v>
      </c>
      <c r="H21" s="51">
        <v>8.56</v>
      </c>
      <c r="I21" s="51">
        <v>10.4</v>
      </c>
      <c r="J21" s="51">
        <v>12.5</v>
      </c>
      <c r="K21" s="51">
        <v>14.8</v>
      </c>
      <c r="L21" s="52">
        <v>17.3</v>
      </c>
    </row>
    <row r="22" ht="14.25" customHeight="1">
      <c r="A22" s="45">
        <v>225.0</v>
      </c>
      <c r="B22" s="46">
        <v>3.84</v>
      </c>
      <c r="C22" s="47">
        <v>4.76</v>
      </c>
      <c r="D22" s="47">
        <v>5.88</v>
      </c>
      <c r="E22" s="47">
        <v>7.29</v>
      </c>
      <c r="F22" s="47">
        <v>8.55</v>
      </c>
      <c r="G22" s="47">
        <v>8.94</v>
      </c>
      <c r="H22" s="47">
        <v>10.9</v>
      </c>
      <c r="I22" s="47">
        <v>13.2</v>
      </c>
      <c r="J22" s="47">
        <v>15.8</v>
      </c>
      <c r="K22" s="47">
        <v>18.7</v>
      </c>
      <c r="L22" s="48">
        <v>21.9</v>
      </c>
    </row>
    <row r="23" ht="14.25" customHeight="1">
      <c r="A23" s="49">
        <v>250.0</v>
      </c>
      <c r="B23" s="50">
        <v>4.81</v>
      </c>
      <c r="C23" s="51">
        <v>5.9</v>
      </c>
      <c r="D23" s="51">
        <v>7.29</v>
      </c>
      <c r="E23" s="51">
        <v>8.92</v>
      </c>
      <c r="F23" s="51">
        <v>10.6</v>
      </c>
      <c r="G23" s="51">
        <v>11.0</v>
      </c>
      <c r="H23" s="51">
        <v>13.4</v>
      </c>
      <c r="I23" s="51">
        <v>16.2</v>
      </c>
      <c r="J23" s="51">
        <v>19.4</v>
      </c>
      <c r="K23" s="51">
        <v>23.1</v>
      </c>
      <c r="L23" s="52">
        <v>27.0</v>
      </c>
    </row>
    <row r="24" ht="14.25" customHeight="1">
      <c r="A24" s="45">
        <v>280.0</v>
      </c>
      <c r="B24" s="46">
        <v>5.96</v>
      </c>
      <c r="C24" s="47">
        <v>7.38</v>
      </c>
      <c r="D24" s="47">
        <v>9.09</v>
      </c>
      <c r="E24" s="47">
        <v>11.3</v>
      </c>
      <c r="F24" s="47">
        <v>13.2</v>
      </c>
      <c r="G24" s="47">
        <v>13.8</v>
      </c>
      <c r="H24" s="47">
        <v>16.8</v>
      </c>
      <c r="I24" s="47">
        <v>20.3</v>
      </c>
      <c r="J24" s="47">
        <v>24.4</v>
      </c>
      <c r="K24" s="47">
        <v>28.9</v>
      </c>
      <c r="L24" s="48">
        <v>33.9</v>
      </c>
    </row>
    <row r="25" ht="14.25" customHeight="1">
      <c r="A25" s="49">
        <v>315.0</v>
      </c>
      <c r="B25" s="50">
        <v>7.49</v>
      </c>
      <c r="C25" s="51">
        <v>9.35</v>
      </c>
      <c r="D25" s="51">
        <v>11.6</v>
      </c>
      <c r="E25" s="51">
        <v>14.2</v>
      </c>
      <c r="F25" s="51">
        <v>16.7</v>
      </c>
      <c r="G25" s="51">
        <v>17.4</v>
      </c>
      <c r="H25" s="51">
        <v>21.3</v>
      </c>
      <c r="I25" s="51">
        <v>25.7</v>
      </c>
      <c r="J25" s="51">
        <v>30.8</v>
      </c>
      <c r="K25" s="51">
        <v>36.6</v>
      </c>
      <c r="L25" s="52">
        <v>42.8</v>
      </c>
    </row>
    <row r="26" ht="14.25" customHeight="1">
      <c r="A26" s="45">
        <v>355.0</v>
      </c>
      <c r="B26" s="46">
        <v>9.53</v>
      </c>
      <c r="C26" s="47">
        <v>11.8</v>
      </c>
      <c r="D26" s="47">
        <v>14.6</v>
      </c>
      <c r="E26" s="47">
        <v>18.0</v>
      </c>
      <c r="F26" s="47">
        <v>21.2</v>
      </c>
      <c r="G26" s="47">
        <v>22.2</v>
      </c>
      <c r="H26" s="47">
        <v>27.0</v>
      </c>
      <c r="I26" s="47">
        <v>32.6</v>
      </c>
      <c r="J26" s="47">
        <v>39.2</v>
      </c>
      <c r="K26" s="47">
        <v>46.4</v>
      </c>
      <c r="L26" s="48">
        <v>54.4</v>
      </c>
    </row>
    <row r="27" ht="14.25" customHeight="1">
      <c r="A27" s="49">
        <v>400.0</v>
      </c>
      <c r="B27" s="50">
        <v>12.1</v>
      </c>
      <c r="C27" s="51">
        <v>15.1</v>
      </c>
      <c r="D27" s="51">
        <v>18.6</v>
      </c>
      <c r="E27" s="51">
        <v>22.9</v>
      </c>
      <c r="F27" s="51">
        <v>26.9</v>
      </c>
      <c r="G27" s="51">
        <v>28.0</v>
      </c>
      <c r="H27" s="51">
        <v>34.2</v>
      </c>
      <c r="I27" s="51">
        <v>41.4</v>
      </c>
      <c r="J27" s="51">
        <v>49.7</v>
      </c>
      <c r="K27" s="51">
        <v>59.0</v>
      </c>
      <c r="L27" s="52">
        <v>69.0</v>
      </c>
    </row>
    <row r="28" ht="14.25" customHeight="1">
      <c r="A28" s="45">
        <v>450.0</v>
      </c>
      <c r="B28" s="46">
        <v>15.2</v>
      </c>
      <c r="C28" s="47">
        <v>19.0</v>
      </c>
      <c r="D28" s="47">
        <v>23.5</v>
      </c>
      <c r="E28" s="47">
        <v>29.0</v>
      </c>
      <c r="F28" s="47">
        <v>34.0</v>
      </c>
      <c r="G28" s="47">
        <v>35.5</v>
      </c>
      <c r="H28" s="47">
        <v>43.3</v>
      </c>
      <c r="I28" s="47">
        <v>52.4</v>
      </c>
      <c r="J28" s="47">
        <v>62.9</v>
      </c>
      <c r="K28" s="47">
        <v>74.6</v>
      </c>
      <c r="L28" s="48" t="s">
        <v>40</v>
      </c>
    </row>
    <row r="29" ht="14.25" customHeight="1">
      <c r="A29" s="49">
        <v>500.0</v>
      </c>
      <c r="B29" s="50">
        <v>19.0</v>
      </c>
      <c r="C29" s="51">
        <v>23.4</v>
      </c>
      <c r="D29" s="51">
        <v>29.0</v>
      </c>
      <c r="E29" s="51">
        <v>35.8</v>
      </c>
      <c r="F29" s="51">
        <v>42.0</v>
      </c>
      <c r="G29" s="51">
        <v>43.9</v>
      </c>
      <c r="H29" s="51">
        <v>53.5</v>
      </c>
      <c r="I29" s="51">
        <v>64.7</v>
      </c>
      <c r="J29" s="51">
        <v>77.5</v>
      </c>
      <c r="K29" s="51">
        <v>92.1</v>
      </c>
      <c r="L29" s="52" t="s">
        <v>40</v>
      </c>
    </row>
    <row r="30" ht="14.25" customHeight="1">
      <c r="A30" s="45">
        <v>560.0</v>
      </c>
      <c r="B30" s="46">
        <v>23.6</v>
      </c>
      <c r="C30" s="47">
        <v>29.4</v>
      </c>
      <c r="D30" s="47">
        <v>36.3</v>
      </c>
      <c r="E30" s="47">
        <v>44.8</v>
      </c>
      <c r="F30" s="47">
        <v>52.6</v>
      </c>
      <c r="G30" s="47">
        <v>55.0</v>
      </c>
      <c r="H30" s="47">
        <v>67.1</v>
      </c>
      <c r="I30" s="47">
        <v>81.0</v>
      </c>
      <c r="J30" s="47">
        <v>97.3</v>
      </c>
      <c r="K30" s="47" t="s">
        <v>40</v>
      </c>
      <c r="L30" s="48" t="s">
        <v>40</v>
      </c>
    </row>
    <row r="31" ht="14.25" customHeight="1">
      <c r="A31" s="49">
        <v>630.0</v>
      </c>
      <c r="B31" s="50">
        <v>29.9</v>
      </c>
      <c r="C31" s="51">
        <v>37.1</v>
      </c>
      <c r="D31" s="51">
        <v>46.0</v>
      </c>
      <c r="E31" s="51">
        <v>56.5</v>
      </c>
      <c r="F31" s="51">
        <v>66.6</v>
      </c>
      <c r="G31" s="51">
        <v>69.6</v>
      </c>
      <c r="H31" s="51">
        <v>84.8</v>
      </c>
      <c r="I31" s="51">
        <v>103.0</v>
      </c>
      <c r="J31" s="51">
        <v>123.0</v>
      </c>
      <c r="K31" s="51" t="s">
        <v>40</v>
      </c>
      <c r="L31" s="52" t="s">
        <v>40</v>
      </c>
    </row>
    <row r="32" ht="14.25" customHeight="1">
      <c r="A32" s="45">
        <v>710.0</v>
      </c>
      <c r="B32" s="46">
        <v>38.1</v>
      </c>
      <c r="C32" s="47">
        <v>47.3</v>
      </c>
      <c r="D32" s="47">
        <v>58.5</v>
      </c>
      <c r="E32" s="47">
        <v>72.1</v>
      </c>
      <c r="F32" s="47">
        <v>84.7</v>
      </c>
      <c r="G32" s="47">
        <v>88.4</v>
      </c>
      <c r="H32" s="47">
        <v>108.0</v>
      </c>
      <c r="I32" s="47">
        <v>131.0</v>
      </c>
      <c r="J32" s="47" t="s">
        <v>40</v>
      </c>
      <c r="K32" s="47" t="s">
        <v>40</v>
      </c>
      <c r="L32" s="48" t="s">
        <v>40</v>
      </c>
    </row>
    <row r="33" ht="14.25" customHeight="1">
      <c r="A33" s="49">
        <v>800.0</v>
      </c>
      <c r="B33" s="50">
        <v>48.3</v>
      </c>
      <c r="C33" s="51">
        <v>59.9</v>
      </c>
      <c r="D33" s="51">
        <v>74.1</v>
      </c>
      <c r="E33" s="51">
        <v>91.4</v>
      </c>
      <c r="F33" s="51">
        <v>108.0</v>
      </c>
      <c r="G33" s="51">
        <v>112.0</v>
      </c>
      <c r="H33" s="51">
        <v>137.0</v>
      </c>
      <c r="I33" s="51">
        <v>157.63</v>
      </c>
      <c r="J33" s="51" t="s">
        <v>40</v>
      </c>
      <c r="K33" s="51" t="s">
        <v>40</v>
      </c>
      <c r="L33" s="52" t="s">
        <v>40</v>
      </c>
    </row>
    <row r="34" ht="14.25" customHeight="1">
      <c r="A34" s="45">
        <v>900.0</v>
      </c>
      <c r="B34" s="46">
        <v>60.9</v>
      </c>
      <c r="C34" s="47">
        <v>75.9</v>
      </c>
      <c r="D34" s="47">
        <v>93.8</v>
      </c>
      <c r="E34" s="47">
        <v>116.0</v>
      </c>
      <c r="F34" s="47">
        <v>136.0</v>
      </c>
      <c r="G34" s="47">
        <v>142.0</v>
      </c>
      <c r="H34" s="47">
        <v>173.0</v>
      </c>
      <c r="I34" s="47" t="s">
        <v>40</v>
      </c>
      <c r="J34" s="47" t="s">
        <v>40</v>
      </c>
      <c r="K34" s="47" t="s">
        <v>40</v>
      </c>
      <c r="L34" s="48" t="s">
        <v>40</v>
      </c>
    </row>
    <row r="35" ht="14.25" customHeight="1">
      <c r="A35" s="49">
        <v>1000.0</v>
      </c>
      <c r="B35" s="50">
        <v>75.4</v>
      </c>
      <c r="C35" s="51">
        <v>93.5</v>
      </c>
      <c r="D35" s="51">
        <v>116.0</v>
      </c>
      <c r="E35" s="51">
        <v>143.0</v>
      </c>
      <c r="F35" s="51">
        <v>168.0</v>
      </c>
      <c r="G35" s="51">
        <v>175.0</v>
      </c>
      <c r="H35" s="51">
        <v>214.0</v>
      </c>
      <c r="I35" s="51" t="s">
        <v>40</v>
      </c>
      <c r="J35" s="51" t="s">
        <v>40</v>
      </c>
      <c r="K35" s="51" t="s">
        <v>40</v>
      </c>
      <c r="L35" s="52" t="s">
        <v>40</v>
      </c>
    </row>
    <row r="36" ht="14.25" customHeight="1">
      <c r="A36" s="45">
        <v>1200.0</v>
      </c>
      <c r="B36" s="46">
        <v>108.0</v>
      </c>
      <c r="C36" s="47">
        <v>134.0</v>
      </c>
      <c r="D36" s="47">
        <v>167.0</v>
      </c>
      <c r="E36" s="47">
        <v>206.0</v>
      </c>
      <c r="F36" s="47">
        <v>242.0</v>
      </c>
      <c r="G36" s="47">
        <v>252.0</v>
      </c>
      <c r="H36" s="47" t="s">
        <v>40</v>
      </c>
      <c r="I36" s="47" t="s">
        <v>40</v>
      </c>
      <c r="J36" s="47" t="s">
        <v>40</v>
      </c>
      <c r="K36" s="47" t="s">
        <v>40</v>
      </c>
      <c r="L36" s="48" t="s">
        <v>40</v>
      </c>
    </row>
    <row r="37" ht="14.25" customHeight="1">
      <c r="A37" s="49">
        <v>1400.0</v>
      </c>
      <c r="B37" s="50">
        <v>148.0</v>
      </c>
      <c r="C37" s="51">
        <v>183.0</v>
      </c>
      <c r="D37" s="51">
        <v>227.0</v>
      </c>
      <c r="E37" s="51">
        <v>280.0</v>
      </c>
      <c r="F37" s="51" t="s">
        <v>40</v>
      </c>
      <c r="G37" s="51" t="s">
        <v>40</v>
      </c>
      <c r="H37" s="51" t="s">
        <v>40</v>
      </c>
      <c r="I37" s="51" t="s">
        <v>40</v>
      </c>
      <c r="J37" s="51" t="s">
        <v>40</v>
      </c>
      <c r="K37" s="51" t="s">
        <v>40</v>
      </c>
      <c r="L37" s="52" t="s">
        <v>40</v>
      </c>
    </row>
    <row r="38" ht="14.25" customHeight="1">
      <c r="A38" s="45">
        <v>1600.0</v>
      </c>
      <c r="B38" s="46">
        <v>193.0</v>
      </c>
      <c r="C38" s="47">
        <v>239.0</v>
      </c>
      <c r="D38" s="47">
        <v>296.0</v>
      </c>
      <c r="E38" s="47" t="s">
        <v>40</v>
      </c>
      <c r="F38" s="47" t="s">
        <v>40</v>
      </c>
      <c r="G38" s="47" t="s">
        <v>40</v>
      </c>
      <c r="H38" s="47" t="s">
        <v>40</v>
      </c>
      <c r="I38" s="47" t="s">
        <v>40</v>
      </c>
      <c r="J38" s="47" t="s">
        <v>40</v>
      </c>
      <c r="K38" s="47" t="s">
        <v>40</v>
      </c>
      <c r="L38" s="48" t="s">
        <v>40</v>
      </c>
    </row>
    <row r="39" ht="14.25" customHeight="1">
      <c r="A39" s="49">
        <v>1800.0</v>
      </c>
      <c r="B39" s="50">
        <v>243.0</v>
      </c>
      <c r="C39" s="51">
        <v>303.0</v>
      </c>
      <c r="D39" s="51">
        <v>375.0</v>
      </c>
      <c r="E39" s="51">
        <v>462.0</v>
      </c>
      <c r="F39" s="51" t="s">
        <v>40</v>
      </c>
      <c r="G39" s="51">
        <v>567.0</v>
      </c>
      <c r="H39" s="51" t="s">
        <v>40</v>
      </c>
      <c r="I39" s="51" t="s">
        <v>40</v>
      </c>
      <c r="J39" s="51" t="s">
        <v>40</v>
      </c>
      <c r="K39" s="51" t="s">
        <v>40</v>
      </c>
      <c r="L39" s="52" t="s">
        <v>40</v>
      </c>
    </row>
    <row r="40" ht="14.25" customHeight="1">
      <c r="A40" s="45">
        <v>2000.0</v>
      </c>
      <c r="B40" s="46">
        <v>300.0</v>
      </c>
      <c r="C40" s="47">
        <v>374.0</v>
      </c>
      <c r="D40" s="47">
        <v>462.0</v>
      </c>
      <c r="E40" s="47">
        <v>571.0</v>
      </c>
      <c r="F40" s="47" t="s">
        <v>40</v>
      </c>
      <c r="G40" s="47">
        <v>700.0</v>
      </c>
      <c r="H40" s="47" t="s">
        <v>40</v>
      </c>
      <c r="I40" s="47" t="s">
        <v>40</v>
      </c>
      <c r="J40" s="47" t="s">
        <v>40</v>
      </c>
      <c r="K40" s="47" t="s">
        <v>40</v>
      </c>
      <c r="L40" s="48" t="s">
        <v>40</v>
      </c>
    </row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A4"/>
    <mergeCell ref="B1:L1"/>
    <mergeCell ref="B3:L3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2019-04-17T08:57:17Z</dcterms:created>
  <dc:creator>User</dc:creator>
</cp:coreProperties>
</file>